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228"/>
  </bookViews>
  <sheets>
    <sheet name="2240 школи (вид робіт)" sheetId="1" r:id="rId1"/>
    <sheet name="2240" sheetId="2" r:id="rId2"/>
  </sheets>
  <externalReferences>
    <externalReference r:id="rId3"/>
  </externalReferences>
  <definedNames>
    <definedName name="_____DEL1" localSheetId="0">#REF!</definedName>
    <definedName name="_____DOD1" localSheetId="0">#REF!</definedName>
    <definedName name="_____DOD2" localSheetId="0">#REF!</definedName>
    <definedName name="_____DOD3" localSheetId="0">#REF!</definedName>
    <definedName name="_____DOD4" localSheetId="0">#REF!</definedName>
    <definedName name="_____DOD5" localSheetId="0">#REF!</definedName>
    <definedName name="_____DOD6" localSheetId="0">#REF!</definedName>
    <definedName name="_____st2" localSheetId="0">#REF!</definedName>
    <definedName name="_____st3" localSheetId="0">#REF!</definedName>
    <definedName name="_____st4" localSheetId="0">#REF!</definedName>
    <definedName name="_____st5" localSheetId="0">#REF!</definedName>
    <definedName name="_____Str1" localSheetId="0">#REF!</definedName>
    <definedName name="___DEL1" localSheetId="0">#REF!</definedName>
    <definedName name="___DOD1" localSheetId="0">#REF!</definedName>
    <definedName name="___DOD2" localSheetId="0">#REF!</definedName>
    <definedName name="___DOD3" localSheetId="0">#REF!</definedName>
    <definedName name="___DOD4" localSheetId="0">#REF!</definedName>
    <definedName name="___DOD5" localSheetId="0">#REF!</definedName>
    <definedName name="___DOD6" localSheetId="0">#REF!</definedName>
    <definedName name="___st2" localSheetId="0">#REF!</definedName>
    <definedName name="___st3" localSheetId="0">#REF!</definedName>
    <definedName name="___st4" localSheetId="0">#REF!</definedName>
    <definedName name="___st5" localSheetId="0">#REF!</definedName>
    <definedName name="___Str1" localSheetId="0">#REF!</definedName>
    <definedName name="__DEL1" localSheetId="0">#REF!</definedName>
    <definedName name="__DOD1" localSheetId="0">#REF!</definedName>
    <definedName name="__DOD2" localSheetId="0">#REF!</definedName>
    <definedName name="__DOD3" localSheetId="0">#REF!</definedName>
    <definedName name="__DOD4" localSheetId="0">#REF!</definedName>
    <definedName name="__DOD5" localSheetId="0">#REF!</definedName>
    <definedName name="__DOD6" localSheetId="0">#REF!</definedName>
    <definedName name="__st2" localSheetId="0">#REF!</definedName>
    <definedName name="__st3" localSheetId="0">#REF!</definedName>
    <definedName name="__st4" localSheetId="0">#REF!</definedName>
    <definedName name="__st5" localSheetId="0">#REF!</definedName>
    <definedName name="__Str1" localSheetId="0">#REF!</definedName>
    <definedName name="_DEL1" localSheetId="0">#REF!</definedName>
    <definedName name="_DOD1" localSheetId="0">#REF!</definedName>
    <definedName name="_DOD2" localSheetId="0">#REF!</definedName>
    <definedName name="_DOD3" localSheetId="0">#REF!</definedName>
    <definedName name="_DOD4" localSheetId="0">#REF!</definedName>
    <definedName name="_DOD5" localSheetId="0">#REF!</definedName>
    <definedName name="_DOD6" localSheetId="0">#REF!</definedName>
    <definedName name="_st2" localSheetId="0">#REF!</definedName>
    <definedName name="_st3" localSheetId="0">#REF!</definedName>
    <definedName name="_st4" localSheetId="0">#REF!</definedName>
    <definedName name="_st5" localSheetId="0">#REF!</definedName>
    <definedName name="_Str1" localSheetId="0">#REF!</definedName>
    <definedName name="_xlnm._FilterDatabase" localSheetId="0" hidden="1">'2240 школи (вид робіт)'!$A$2:$J$3</definedName>
    <definedName name="C_1" localSheetId="0">#REF!</definedName>
    <definedName name="C_VIK" localSheetId="0">#REF!</definedName>
    <definedName name="c_vik1" localSheetId="0">#REF!</definedName>
    <definedName name="c_vik2" localSheetId="0">#REF!</definedName>
    <definedName name="DATAF" localSheetId="0">#REF!</definedName>
    <definedName name="DODATOK" localSheetId="0">#REF!</definedName>
    <definedName name="END" localSheetId="0">#REF!</definedName>
    <definedName name="FORMAT" localSheetId="0">#REF!</definedName>
    <definedName name="HEAD1" localSheetId="0">#REF!</definedName>
    <definedName name="HEAD2" localSheetId="0">#REF!</definedName>
    <definedName name="HEADER" localSheetId="0">#REF!</definedName>
    <definedName name="HEADS" localSheetId="0">#REF!</definedName>
    <definedName name="NAME" localSheetId="0">#REF!</definedName>
    <definedName name="Name_text" localSheetId="0">#REF!</definedName>
    <definedName name="Name_text2" localSheetId="0">#REF!</definedName>
    <definedName name="nameNum" localSheetId="0">#REF!</definedName>
    <definedName name="OBJ_ID" localSheetId="0">#REF!</definedName>
    <definedName name="PZ" localSheetId="0">#REF!</definedName>
    <definedName name="SECRETAR" localSheetId="0">#REF!</definedName>
    <definedName name="SERVICE" localSheetId="0">#REF!</definedName>
    <definedName name="SERVICE2" localSheetId="0">#REF!</definedName>
    <definedName name="SPERELIK" localSheetId="0">#REF!</definedName>
    <definedName name="SZAM" localSheetId="0">#REF!</definedName>
    <definedName name="TEXT" localSheetId="0">#REF!</definedName>
    <definedName name="TITLE" localSheetId="0">#REF!</definedName>
    <definedName name="TITLEEND" localSheetId="0">#REF!</definedName>
    <definedName name="VYTYAG" localSheetId="0">#REF!</definedName>
    <definedName name="_xlnm.Print_Titles" localSheetId="0">'2240 школи (вид робіт)'!$A:$B,'2240 школи (вид робіт)'!$2:$2</definedName>
    <definedName name="_xlnm.Print_Area" localSheetId="0">'2240 школи (вид робіт)'!$A$1:$AZ$3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/>
  <c r="L3"/>
  <c r="M3"/>
  <c r="AK3"/>
  <c r="AQ3"/>
  <c r="AW3"/>
  <c r="I3"/>
  <c r="G3"/>
  <c r="U3" l="1"/>
  <c r="D30" i="2"/>
  <c r="V3" i="1"/>
  <c r="AR3"/>
  <c r="AZ6"/>
  <c r="AB3" l="1"/>
  <c r="AJ3"/>
  <c r="AT3"/>
  <c r="AZ3" l="1"/>
  <c r="D3"/>
</calcChain>
</file>

<file path=xl/sharedStrings.xml><?xml version="1.0" encoding="utf-8"?>
<sst xmlns="http://schemas.openxmlformats.org/spreadsheetml/2006/main" count="79" uniqueCount="69">
  <si>
    <t>Розподіл видатків по КЕКВ 2240 "Оплата послуг (крім комунальних)" до бюджету на 2018 рік</t>
  </si>
  <si>
    <t>КПКВК</t>
  </si>
  <si>
    <t xml:space="preserve">П І Б </t>
  </si>
  <si>
    <t>підпис</t>
  </si>
  <si>
    <t>Ключ до AC Diplom "Програми створення бази даних випускників 9-11 класів для друку документів про освіту"</t>
  </si>
  <si>
    <t>"M.E.Doс IS"</t>
  </si>
  <si>
    <t>Послуги з передавання даних і повідомлень (телекомунікаційні послуги)</t>
  </si>
  <si>
    <t>Послуги з обслуговування мережі Інтернет</t>
  </si>
  <si>
    <t>Послуги супроводження програмно-апаратного комплексу КІАС “УФГД”.</t>
  </si>
  <si>
    <t>Аварійний поточний ремонт обладнання</t>
  </si>
  <si>
    <t>Заправка та відновлення картриджів</t>
  </si>
  <si>
    <t>Послуги з обслуговування охоронної та тривожної сигналізації ( тривожної кнопки)</t>
  </si>
  <si>
    <t>Обслуговування вентиляційної системи</t>
  </si>
  <si>
    <t>Обслуговання питних фонтанчиків ЗЗСО</t>
  </si>
  <si>
    <t>Обслуговання фільтруючої системи харчоблоків ЗЗСО</t>
  </si>
  <si>
    <t>Ремонт та аварійне обслуговування МІТП</t>
  </si>
  <si>
    <t>Послуги з технічного обслуговування внутрішніх систем ЦО, ГВП, ХВП і каналізації</t>
  </si>
  <si>
    <t>Аварійний поточний ремонт інженерних мереж (ЦО, ГВП, ХВП, каналізація)</t>
  </si>
  <si>
    <t>Повірка, ремонт, заміна лічильників ХВП, ГВП</t>
  </si>
  <si>
    <t>Послуги з технічного обслуговування внутрішніх електричних мереж та електрощитових</t>
  </si>
  <si>
    <t>Аварійний поточний ремонт електричних мереж та електрощитових</t>
  </si>
  <si>
    <t>Заміри опору ізоляції</t>
  </si>
  <si>
    <t>Перевірка та випробування пожежних кранів</t>
  </si>
  <si>
    <t>Перезарядка вогнегасників</t>
  </si>
  <si>
    <t>Встановлення пожежної сигналізації та голосового оповіщення про пожежу</t>
  </si>
  <si>
    <t>Обслуговування пожежної сигналізації</t>
  </si>
  <si>
    <t>Поточний ремонт аварійних виходів з встановлення протипожежних дверей з доводчиками</t>
  </si>
  <si>
    <t>Поточний ремонт складських приміщень з заміною дверей з межею вогнетривкості</t>
  </si>
  <si>
    <t>Повірка діалектичних засобів в електрощитовій</t>
  </si>
  <si>
    <t>Послуги дератизації, дезінфекції та дезінсекції</t>
  </si>
  <si>
    <t>Аналіз води басейнів</t>
  </si>
  <si>
    <t>Послуги з утилізації ламп</t>
  </si>
  <si>
    <t>Аварійний ремонт ганків (виходи евакуації)</t>
  </si>
  <si>
    <t>Аварійний поточний ремонт приміщень, будівель</t>
  </si>
  <si>
    <t>Облаштування внутрішніх двориків</t>
  </si>
  <si>
    <t>Поточний ремонт приміщень для впровадження Нової української школи</t>
  </si>
  <si>
    <t>Послуги з благоустрою території</t>
  </si>
  <si>
    <t>Очищення та аварійний поточний ремонт зливоприймальних мереж</t>
  </si>
  <si>
    <t>Послуги з обслуговування футбольних полів</t>
  </si>
  <si>
    <t>Послуги з перевезення ("Джура")</t>
  </si>
  <si>
    <t>Послуги з організації харчування ("Джура")</t>
  </si>
  <si>
    <t>Проекти громадського бюджету</t>
  </si>
  <si>
    <t>Проект № 60 "Сучасний комп'ютерний простір"</t>
  </si>
  <si>
    <t>Проект № 1063 "Безпека - крок у майбутнє"</t>
  </si>
  <si>
    <t>Проект № 1358 "Школа № 249 Освітній простір з облаштуванням медіа-лаундж модулів"</t>
  </si>
  <si>
    <t>Проект № 1359 "Школа № 249 Шкільний дворик-оаза для навчання, відпочинку та творчості"</t>
  </si>
  <si>
    <t>Проект № 1517 "Сучасний кабінет географії для учнів ЗЗСО № 321"</t>
  </si>
  <si>
    <t>Проект № 1600 "EVORANK у школі №320"</t>
  </si>
  <si>
    <t>Проект № 1612 "EVORANK у школі №264"</t>
  </si>
  <si>
    <t>№ закладу</t>
  </si>
  <si>
    <t>Протипожежні заходи</t>
  </si>
  <si>
    <t>Підготовка до ОЗП</t>
  </si>
  <si>
    <t>Всього</t>
  </si>
  <si>
    <t>№</t>
  </si>
  <si>
    <t xml:space="preserve">Найменування </t>
  </si>
  <si>
    <t>сума</t>
  </si>
  <si>
    <t>Усього 2019</t>
  </si>
  <si>
    <t>Послуги зв'язку</t>
  </si>
  <si>
    <t>ГІОЦ</t>
  </si>
  <si>
    <t>Обслуговування "тривожної кнопки"</t>
  </si>
  <si>
    <t>Обслуговання питних фонтанчиків</t>
  </si>
  <si>
    <t>Дератизація та дезінфекція</t>
  </si>
  <si>
    <t>Очищення зливостоків</t>
  </si>
  <si>
    <t>Поточно-аварійний ремонт приміщень, будівель</t>
  </si>
  <si>
    <t>Послуги інтернету</t>
  </si>
  <si>
    <t>підписка</t>
  </si>
  <si>
    <t>Технічне обслуговування електричних мереж та електрощитових</t>
  </si>
  <si>
    <t>Технічне та аварійне обслуговування інженерних мереж (ЦО, ГВП, ХВП, каналізація)</t>
  </si>
  <si>
    <t>на 01.09.2020</t>
  </si>
</sst>
</file>

<file path=xl/styles.xml><?xml version="1.0" encoding="utf-8"?>
<styleSheet xmlns="http://schemas.openxmlformats.org/spreadsheetml/2006/main">
  <numFmts count="2">
    <numFmt numFmtId="164" formatCode="_-* #,##0.00_₴_-;\-* #,##0.00_₴_-;_-* &quot;-&quot;??_₴_-;_-@_-"/>
    <numFmt numFmtId="165" formatCode="#,##0.0"/>
  </numFmts>
  <fonts count="17"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 applyAlignment="1">
      <alignment horizontal="centerContinuous" vertical="center" wrapText="1"/>
    </xf>
    <xf numFmtId="0" fontId="3" fillId="0" borderId="0" xfId="1" applyFont="1" applyAlignment="1">
      <alignment horizontal="centerContinuous" vertical="center" wrapText="1"/>
    </xf>
    <xf numFmtId="0" fontId="4" fillId="0" borderId="0" xfId="1" applyFont="1" applyAlignment="1">
      <alignment horizontal="centerContinuous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164" fontId="5" fillId="0" borderId="0" xfId="2" applyFont="1" applyAlignment="1">
      <alignment horizontal="center" vertical="center" wrapText="1"/>
    </xf>
    <xf numFmtId="0" fontId="14" fillId="0" borderId="2" xfId="0" applyFont="1" applyBorder="1"/>
    <xf numFmtId="0" fontId="14" fillId="0" borderId="3" xfId="0" applyFont="1" applyBorder="1"/>
    <xf numFmtId="0" fontId="0" fillId="0" borderId="4" xfId="0" applyBorder="1"/>
    <xf numFmtId="4" fontId="15" fillId="0" borderId="5" xfId="0" applyNumberFormat="1" applyFont="1" applyBorder="1" applyAlignment="1"/>
    <xf numFmtId="164" fontId="0" fillId="0" borderId="4" xfId="2" applyFont="1" applyBorder="1"/>
    <xf numFmtId="0" fontId="0" fillId="0" borderId="6" xfId="0" applyBorder="1"/>
    <xf numFmtId="4" fontId="15" fillId="0" borderId="7" xfId="0" applyNumberFormat="1" applyFont="1" applyBorder="1" applyAlignment="1"/>
    <xf numFmtId="164" fontId="0" fillId="0" borderId="6" xfId="2" applyFont="1" applyBorder="1"/>
    <xf numFmtId="0" fontId="0" fillId="0" borderId="7" xfId="0" applyBorder="1" applyAlignment="1"/>
    <xf numFmtId="4" fontId="0" fillId="0" borderId="7" xfId="0" applyNumberFormat="1" applyBorder="1" applyAlignment="1"/>
    <xf numFmtId="0" fontId="0" fillId="0" borderId="8" xfId="0" applyBorder="1"/>
    <xf numFmtId="0" fontId="0" fillId="0" borderId="9" xfId="0" applyBorder="1" applyAlignment="1"/>
    <xf numFmtId="164" fontId="0" fillId="0" borderId="8" xfId="2" applyFont="1" applyBorder="1"/>
    <xf numFmtId="164" fontId="14" fillId="0" borderId="2" xfId="2" applyFont="1" applyBorder="1"/>
    <xf numFmtId="0" fontId="16" fillId="0" borderId="0" xfId="0" applyFont="1" applyAlignment="1">
      <alignment horizontal="center"/>
    </xf>
  </cellXfs>
  <cellStyles count="3">
    <cellStyle name="Обычный" xfId="0" builtinId="0"/>
    <cellStyle name="Обычный 5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54;&#1058;&#1054;&#1063;&#1053;&#1030;%20&#1042;&#1048;&#1044;&#1040;&#1058;&#1050;&#1048;/&#1055;&#1054;&#1058;&#1054;&#1063;&#1053;&#1030;%20&#1042;&#1048;&#1044;&#1040;&#1058;&#1050;&#1048;%202020/&#1043;&#1088;&#1072;&#1085;&#1080;&#1095;&#1085;&#1110;%20&#1087;&#1086;&#1090;&#1086;&#1095;&#1082;&#1072;%202240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ЗРАХУНОК ГРАНИЧНІ на 2020"/>
      <sheetName val="Граничні на 2020 2240"/>
      <sheetName val="Граничні на 2020 2240 КПКВ"/>
      <sheetName val="2240 (ЗНЗ)"/>
      <sheetName val="2240 школи (помісячно кошторис)"/>
      <sheetName val="2240 школи (вид робіт)"/>
      <sheetName val="2240 вид робіт"/>
      <sheetName val="2240 касові"/>
      <sheetName val="Лист4"/>
      <sheetName val="довідка20.02.20"/>
    </sheetNames>
    <sheetDataSet>
      <sheetData sheetId="0"/>
      <sheetData sheetId="1">
        <row r="109">
          <cell r="O109">
            <v>53601300</v>
          </cell>
        </row>
      </sheetData>
      <sheetData sheetId="2"/>
      <sheetData sheetId="3">
        <row r="5">
          <cell r="B5" t="str">
            <v>УО</v>
          </cell>
        </row>
      </sheetData>
      <sheetData sheetId="4">
        <row r="3">
          <cell r="P3">
            <v>763300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outlinePr summaryRight="0"/>
  </sheetPr>
  <dimension ref="A1:AZ6"/>
  <sheetViews>
    <sheetView showZeros="0" tabSelected="1" view="pageBreakPreview" zoomScaleSheetLayoutView="100" workbookViewId="0">
      <pane xSplit="2" ySplit="2" topLeftCell="E3" activePane="bottomRight" state="frozenSplit"/>
      <selection pane="topRight" activeCell="C1" sqref="C1"/>
      <selection pane="bottomLeft" activeCell="A46" sqref="A46"/>
      <selection pane="bottomRight" activeCell="G3" sqref="G3"/>
    </sheetView>
  </sheetViews>
  <sheetFormatPr defaultColWidth="8.88671875" defaultRowHeight="18"/>
  <cols>
    <col min="1" max="1" width="12" style="4" hidden="1" customWidth="1"/>
    <col min="2" max="2" width="13.6640625" style="5" customWidth="1"/>
    <col min="3" max="3" width="22.109375" style="4" hidden="1" customWidth="1"/>
    <col min="4" max="4" width="12.6640625" style="4" hidden="1" customWidth="1"/>
    <col min="5" max="6" width="13.44140625" style="4" customWidth="1"/>
    <col min="7" max="7" width="14.5546875" style="4" customWidth="1"/>
    <col min="8" max="16" width="13.44140625" style="4" customWidth="1"/>
    <col min="17" max="17" width="12.6640625" style="4" customWidth="1"/>
    <col min="18" max="18" width="13.44140625" style="4" customWidth="1"/>
    <col min="19" max="19" width="15.33203125" style="4" customWidth="1"/>
    <col min="20" max="20" width="14.33203125" style="4" customWidth="1"/>
    <col min="21" max="21" width="12.6640625" style="4" bestFit="1" customWidth="1"/>
    <col min="22" max="22" width="14.33203125" style="4" bestFit="1" customWidth="1"/>
    <col min="23" max="23" width="13.44140625" style="4" customWidth="1"/>
    <col min="24" max="24" width="14.33203125" style="4" customWidth="1"/>
    <col min="25" max="26" width="13.44140625" style="4" customWidth="1"/>
    <col min="27" max="27" width="14.33203125" style="4" customWidth="1"/>
    <col min="28" max="28" width="16.88671875" style="5" customWidth="1"/>
    <col min="29" max="29" width="14.33203125" style="4" customWidth="1"/>
    <col min="30" max="31" width="13.44140625" style="4" customWidth="1"/>
    <col min="32" max="32" width="14.33203125" style="4" customWidth="1"/>
    <col min="33" max="33" width="13.44140625" style="4" customWidth="1"/>
    <col min="34" max="34" width="14.33203125" style="4" customWidth="1"/>
    <col min="35" max="35" width="15.6640625" style="4" customWidth="1"/>
    <col min="36" max="36" width="18" style="5" customWidth="1"/>
    <col min="37" max="38" width="13.44140625" style="4" customWidth="1"/>
    <col min="39" max="39" width="12.109375" style="4" customWidth="1"/>
    <col min="40" max="42" width="13.44140625" style="4" customWidth="1"/>
    <col min="43" max="43" width="14.33203125" style="4" customWidth="1"/>
    <col min="44" max="44" width="15.44140625" style="4" customWidth="1"/>
    <col min="45" max="45" width="13.44140625" style="4" customWidth="1"/>
    <col min="46" max="46" width="15.44140625" style="5" customWidth="1"/>
    <col min="47" max="47" width="12.109375" style="4" customWidth="1"/>
    <col min="48" max="50" width="13.44140625" style="4" customWidth="1"/>
    <col min="51" max="51" width="11.109375" style="4" customWidth="1"/>
    <col min="52" max="52" width="16" style="4" customWidth="1"/>
    <col min="53" max="16384" width="8.88671875" style="4"/>
  </cols>
  <sheetData>
    <row r="1" spans="1:52" ht="25.2">
      <c r="A1" s="1" t="s">
        <v>0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AV1" s="3"/>
      <c r="AW1" s="3"/>
    </row>
    <row r="2" spans="1:52" s="11" customFormat="1" ht="177.6" customHeight="1">
      <c r="A2" s="6" t="s">
        <v>1</v>
      </c>
      <c r="B2" s="7" t="s">
        <v>49</v>
      </c>
      <c r="C2" s="6" t="s">
        <v>2</v>
      </c>
      <c r="D2" s="6" t="s">
        <v>3</v>
      </c>
      <c r="E2" s="8" t="s">
        <v>4</v>
      </c>
      <c r="F2" s="8" t="s">
        <v>5</v>
      </c>
      <c r="G2" s="9" t="s">
        <v>6</v>
      </c>
      <c r="H2" s="10" t="s">
        <v>7</v>
      </c>
      <c r="I2" s="10" t="s">
        <v>8</v>
      </c>
      <c r="J2" s="9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29</v>
      </c>
      <c r="Q2" s="8" t="s">
        <v>30</v>
      </c>
      <c r="R2" s="8" t="s">
        <v>31</v>
      </c>
      <c r="S2" s="8" t="s">
        <v>32</v>
      </c>
      <c r="T2" s="8" t="s">
        <v>33</v>
      </c>
      <c r="U2" s="8" t="s">
        <v>34</v>
      </c>
      <c r="V2" s="8" t="s">
        <v>35</v>
      </c>
      <c r="W2" s="8" t="s">
        <v>36</v>
      </c>
      <c r="X2" s="8" t="s">
        <v>37</v>
      </c>
      <c r="Y2" s="8" t="s">
        <v>38</v>
      </c>
      <c r="Z2" s="8" t="s">
        <v>39</v>
      </c>
      <c r="AA2" s="8" t="s">
        <v>40</v>
      </c>
      <c r="AB2" s="16" t="s">
        <v>41</v>
      </c>
      <c r="AC2" s="8" t="s">
        <v>42</v>
      </c>
      <c r="AD2" s="8" t="s">
        <v>43</v>
      </c>
      <c r="AE2" s="8" t="s">
        <v>44</v>
      </c>
      <c r="AF2" s="8" t="s">
        <v>45</v>
      </c>
      <c r="AG2" s="8" t="s">
        <v>46</v>
      </c>
      <c r="AH2" s="8" t="s">
        <v>47</v>
      </c>
      <c r="AI2" s="6" t="s">
        <v>48</v>
      </c>
      <c r="AJ2" s="16" t="s">
        <v>50</v>
      </c>
      <c r="AK2" s="10" t="s">
        <v>19</v>
      </c>
      <c r="AL2" s="10" t="s">
        <v>20</v>
      </c>
      <c r="AM2" s="10" t="s">
        <v>21</v>
      </c>
      <c r="AN2" s="10" t="s">
        <v>22</v>
      </c>
      <c r="AO2" s="9" t="s">
        <v>23</v>
      </c>
      <c r="AP2" s="9" t="s">
        <v>24</v>
      </c>
      <c r="AQ2" s="8" t="s">
        <v>25</v>
      </c>
      <c r="AR2" s="8" t="s">
        <v>26</v>
      </c>
      <c r="AS2" s="8" t="s">
        <v>27</v>
      </c>
      <c r="AT2" s="16" t="s">
        <v>51</v>
      </c>
      <c r="AU2" s="8" t="s">
        <v>28</v>
      </c>
      <c r="AV2" s="8" t="s">
        <v>15</v>
      </c>
      <c r="AW2" s="8" t="s">
        <v>16</v>
      </c>
      <c r="AX2" s="8" t="s">
        <v>17</v>
      </c>
      <c r="AY2" s="8" t="s">
        <v>18</v>
      </c>
      <c r="AZ2" s="12" t="s">
        <v>52</v>
      </c>
    </row>
    <row r="3" spans="1:52" ht="19.2">
      <c r="A3" s="12">
        <v>4211020</v>
      </c>
      <c r="B3" s="13">
        <v>270</v>
      </c>
      <c r="C3" s="14"/>
      <c r="D3" s="15" t="e">
        <f>'[1]2240 школи (помісячно кошторис)'!P3-'2240 школи (вид робіт)'!#REF!</f>
        <v>#REF!</v>
      </c>
      <c r="E3" s="17"/>
      <c r="F3" s="17">
        <v>1700</v>
      </c>
      <c r="G3" s="17">
        <f>874.14+512.26+1024.52+2554.3</f>
        <v>4965.22</v>
      </c>
      <c r="H3" s="17"/>
      <c r="I3" s="17">
        <f>5280+2640+2640+2640+2640+2640+2640+2640+2640+2640+2640</f>
        <v>31680</v>
      </c>
      <c r="J3" s="17"/>
      <c r="K3" s="17"/>
      <c r="L3" s="17">
        <f>1500+1062.9+2220.9+2431.73+750+1110.48+531.46+750+1134.36+547.37+531.44+1110.48+750+750+1134.36+547.37+750+1134.36+547.37+531.46+750+1110.48+750+1134.36+547.37+2391.92+1134.36+750+547.37</f>
        <v>28941.899999999998</v>
      </c>
      <c r="M3" s="17">
        <f>1166.66+1166.66+1166.66+1166.66+1166.66+1166.66+1166.66+1166.66+1166.66+1166.66+1166.66+1166.74</f>
        <v>14000</v>
      </c>
      <c r="N3" s="17">
        <v>39600</v>
      </c>
      <c r="O3" s="17">
        <v>13900</v>
      </c>
      <c r="P3" s="17">
        <v>3500</v>
      </c>
      <c r="Q3" s="17"/>
      <c r="R3" s="17">
        <v>6994.8</v>
      </c>
      <c r="S3" s="17"/>
      <c r="T3" s="17">
        <f>93907.2+49879.2+2484.42+93740.4+49821.6</f>
        <v>289832.82</v>
      </c>
      <c r="U3" s="17">
        <f>49986+13222.8</f>
        <v>63208.800000000003</v>
      </c>
      <c r="V3" s="17">
        <f>3240+142857.6+1665</f>
        <v>147762.6</v>
      </c>
      <c r="W3" s="17"/>
      <c r="X3" s="17">
        <v>11000</v>
      </c>
      <c r="Y3" s="17">
        <v>49966.8</v>
      </c>
      <c r="Z3" s="17"/>
      <c r="AA3" s="17"/>
      <c r="AB3" s="18">
        <f>SUM(AC3:AI3)</f>
        <v>0</v>
      </c>
      <c r="AC3" s="17"/>
      <c r="AD3" s="17"/>
      <c r="AE3" s="17"/>
      <c r="AF3" s="17"/>
      <c r="AG3" s="17"/>
      <c r="AH3" s="17"/>
      <c r="AI3" s="17"/>
      <c r="AJ3" s="18">
        <f>AK3+AL3+AM3+AN3+AO3+AP3+AQ3+AR3+AS3</f>
        <v>322747.88</v>
      </c>
      <c r="AK3" s="17">
        <f>650+650+650+650+650+650+650+650+650+650+650+650</f>
        <v>7800</v>
      </c>
      <c r="AL3" s="17"/>
      <c r="AM3" s="17">
        <v>2899.68</v>
      </c>
      <c r="AN3" s="17">
        <v>600</v>
      </c>
      <c r="AO3" s="17">
        <v>1860</v>
      </c>
      <c r="AP3" s="17"/>
      <c r="AQ3" s="17">
        <f>5800+2900+2900+2900+2900+2900+2900+2900+2900+2900</f>
        <v>31900</v>
      </c>
      <c r="AR3" s="17">
        <f>88034.2+189654</f>
        <v>277688.2</v>
      </c>
      <c r="AS3" s="17"/>
      <c r="AT3" s="18">
        <f>AU3+AV3+AW3+AX3+AY3</f>
        <v>25023.82</v>
      </c>
      <c r="AU3" s="17"/>
      <c r="AV3" s="17"/>
      <c r="AW3" s="17">
        <f>1600+1600+1600+1600+1600+1600+1600+1600+1600+1600+1600+1600</f>
        <v>19200</v>
      </c>
      <c r="AX3" s="17">
        <v>5823.82</v>
      </c>
      <c r="AY3" s="17"/>
      <c r="AZ3" s="19">
        <f>E3+F3+G3+H3+I3+J3+K3+L3+M3+N3+O3+P3+Q3+R3+S3+T3+U3+V3+W3+X3+Y3+Z3+AA3+AB3+AJ3+AT3</f>
        <v>1054824.6400000001</v>
      </c>
    </row>
    <row r="6" spans="1:52">
      <c r="AZ6" s="20">
        <f>SUM(AZ4:AZ5)</f>
        <v>0</v>
      </c>
    </row>
  </sheetData>
  <printOptions horizontalCentered="1"/>
  <pageMargins left="0" right="0" top="0.39370078740157483" bottom="0" header="0" footer="0"/>
  <pageSetup paperSize="9" scale="37" orientation="landscape" r:id="rId1"/>
  <colBreaks count="1" manualBreakCount="1">
    <brk id="28" max="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6:D30"/>
  <sheetViews>
    <sheetView workbookViewId="0">
      <selection activeCell="D28" sqref="D28"/>
    </sheetView>
  </sheetViews>
  <sheetFormatPr defaultRowHeight="13.2"/>
  <cols>
    <col min="3" max="3" width="81.88671875" bestFit="1" customWidth="1"/>
    <col min="4" max="4" width="14.109375" bestFit="1" customWidth="1"/>
  </cols>
  <sheetData>
    <row r="6" spans="2:4">
      <c r="C6" s="35" t="s">
        <v>68</v>
      </c>
    </row>
    <row r="7" spans="2:4" ht="13.8" thickBot="1"/>
    <row r="8" spans="2:4" ht="15" thickBot="1">
      <c r="B8" s="21" t="s">
        <v>53</v>
      </c>
      <c r="C8" s="22" t="s">
        <v>54</v>
      </c>
      <c r="D8" s="21" t="s">
        <v>55</v>
      </c>
    </row>
    <row r="9" spans="2:4" ht="13.8">
      <c r="B9" s="23">
        <v>1</v>
      </c>
      <c r="C9" s="24" t="s">
        <v>57</v>
      </c>
      <c r="D9" s="25">
        <v>2410.92</v>
      </c>
    </row>
    <row r="10" spans="2:4" ht="13.8">
      <c r="B10" s="26">
        <v>2</v>
      </c>
      <c r="C10" s="27" t="s">
        <v>5</v>
      </c>
      <c r="D10" s="28">
        <v>1700</v>
      </c>
    </row>
    <row r="11" spans="2:4" ht="13.8">
      <c r="B11" s="26">
        <v>3</v>
      </c>
      <c r="C11" s="27" t="s">
        <v>58</v>
      </c>
      <c r="D11" s="28">
        <v>21120</v>
      </c>
    </row>
    <row r="12" spans="2:4" ht="13.8">
      <c r="B12" s="26">
        <v>4</v>
      </c>
      <c r="C12" s="27" t="s">
        <v>10</v>
      </c>
      <c r="D12" s="28">
        <v>0</v>
      </c>
    </row>
    <row r="13" spans="2:4">
      <c r="B13" s="26">
        <v>5</v>
      </c>
      <c r="C13" s="29" t="s">
        <v>59</v>
      </c>
      <c r="D13" s="28">
        <v>19294.580000000002</v>
      </c>
    </row>
    <row r="14" spans="2:4">
      <c r="B14" s="26">
        <v>6</v>
      </c>
      <c r="C14" s="29" t="s">
        <v>12</v>
      </c>
      <c r="D14" s="28">
        <v>8166.62</v>
      </c>
    </row>
    <row r="15" spans="2:4">
      <c r="B15" s="26">
        <v>7</v>
      </c>
      <c r="C15" s="29" t="s">
        <v>60</v>
      </c>
      <c r="D15" s="28">
        <v>0</v>
      </c>
    </row>
    <row r="16" spans="2:4">
      <c r="B16" s="26">
        <v>8</v>
      </c>
      <c r="C16" s="29" t="s">
        <v>14</v>
      </c>
      <c r="D16" s="28">
        <v>0</v>
      </c>
    </row>
    <row r="17" spans="2:4">
      <c r="B17" s="26">
        <v>9</v>
      </c>
      <c r="C17" s="29" t="s">
        <v>61</v>
      </c>
      <c r="D17" s="28">
        <v>0</v>
      </c>
    </row>
    <row r="18" spans="2:4">
      <c r="B18" s="26">
        <v>10</v>
      </c>
      <c r="C18" s="29" t="s">
        <v>62</v>
      </c>
      <c r="D18" s="28">
        <v>0</v>
      </c>
    </row>
    <row r="19" spans="2:4">
      <c r="B19" s="26">
        <v>11</v>
      </c>
      <c r="C19" s="29" t="s">
        <v>35</v>
      </c>
      <c r="D19" s="28">
        <v>147762.6</v>
      </c>
    </row>
    <row r="20" spans="2:4">
      <c r="B20" s="26">
        <v>12</v>
      </c>
      <c r="C20" s="29" t="s">
        <v>63</v>
      </c>
      <c r="D20" s="28">
        <v>240011.22</v>
      </c>
    </row>
    <row r="21" spans="2:4">
      <c r="B21" s="26">
        <v>13</v>
      </c>
      <c r="C21" s="29" t="s">
        <v>31</v>
      </c>
      <c r="D21" s="28">
        <v>6994.8</v>
      </c>
    </row>
    <row r="22" spans="2:4">
      <c r="B22" s="26">
        <v>14</v>
      </c>
      <c r="C22" s="29" t="s">
        <v>64</v>
      </c>
      <c r="D22" s="28">
        <v>0</v>
      </c>
    </row>
    <row r="23" spans="2:4">
      <c r="B23" s="26">
        <v>15</v>
      </c>
      <c r="C23" s="29" t="s">
        <v>65</v>
      </c>
      <c r="D23" s="28">
        <v>0</v>
      </c>
    </row>
    <row r="24" spans="2:4">
      <c r="B24" s="26">
        <v>16</v>
      </c>
      <c r="C24" s="29" t="s">
        <v>26</v>
      </c>
      <c r="D24" s="28">
        <v>277688.2</v>
      </c>
    </row>
    <row r="25" spans="2:4">
      <c r="B25" s="26">
        <v>17</v>
      </c>
      <c r="C25" s="29" t="s">
        <v>25</v>
      </c>
      <c r="D25" s="28">
        <v>20300</v>
      </c>
    </row>
    <row r="26" spans="2:4">
      <c r="B26" s="26">
        <v>18</v>
      </c>
      <c r="C26" s="30" t="s">
        <v>66</v>
      </c>
      <c r="D26" s="28">
        <v>5200</v>
      </c>
    </row>
    <row r="27" spans="2:4">
      <c r="B27" s="26">
        <v>19</v>
      </c>
      <c r="C27" s="30" t="s">
        <v>21</v>
      </c>
      <c r="D27" s="28">
        <v>0</v>
      </c>
    </row>
    <row r="28" spans="2:4">
      <c r="B28" s="26">
        <v>20</v>
      </c>
      <c r="C28" s="29" t="s">
        <v>23</v>
      </c>
      <c r="D28" s="28">
        <v>0</v>
      </c>
    </row>
    <row r="29" spans="2:4" ht="13.8" thickBot="1">
      <c r="B29" s="31">
        <v>21</v>
      </c>
      <c r="C29" s="32" t="s">
        <v>67</v>
      </c>
      <c r="D29" s="33">
        <v>14400</v>
      </c>
    </row>
    <row r="30" spans="2:4" ht="15" thickBot="1">
      <c r="B30" s="21"/>
      <c r="C30" s="22" t="s">
        <v>56</v>
      </c>
      <c r="D30" s="34">
        <f>SUM(D9:D29)</f>
        <v>765048.94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2240 школи (вид робіт)</vt:lpstr>
      <vt:lpstr>2240</vt:lpstr>
      <vt:lpstr>'2240 школи (вид робіт)'!Заголовки_для_печати</vt:lpstr>
      <vt:lpstr>'2240 школи (вид робіт)'!Область_печати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Користувач Windows</cp:lastModifiedBy>
  <dcterms:created xsi:type="dcterms:W3CDTF">2020-02-25T08:19:59Z</dcterms:created>
  <dcterms:modified xsi:type="dcterms:W3CDTF">2020-12-28T13:31:01Z</dcterms:modified>
</cp:coreProperties>
</file>